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media/image1.jpeg" ContentType="image/jpeg"/>
  <Override PartName="/xl/media/image2.jpeg" ContentType="image/jpeg"/>
  <Override PartName="/xl/drawings/drawing2.xml" ContentType="application/vnd.openxmlformats-officedocument.drawing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  <sheet name="Sheet 1" sheetId="2" r:id="rId5"/>
  </sheets>
</workbook>
</file>

<file path=xl/sharedStrings.xml><?xml version="1.0" encoding="utf-8"?>
<sst xmlns="http://schemas.openxmlformats.org/spreadsheetml/2006/main" uniqueCount="63">
  <si>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</si>
  <si>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</si>
  <si>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</si>
  <si>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</si>
  <si>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</si>
  <si>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</si>
  <si>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</si>
  <si>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</si>
  <si>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</si>
  <si>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</si>
  <si>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</si>
  <si>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2023 Total</t>
  </si>
  <si>
    <t>School Engagement</t>
  </si>
  <si>
    <t>Mileage/mile</t>
  </si>
  <si>
    <t>Avg miles per school</t>
  </si>
  <si>
    <t>Avg miles/school (AK)</t>
  </si>
  <si>
    <t>Avg. Schools/Instructor/mo.</t>
  </si>
  <si>
    <r>
      <rPr>
        <u val="single"/>
        <sz val="11"/>
        <color indexed="14"/>
        <rFont val="Calibri"/>
      </rPr>
      <t>Avg High School Size</t>
    </r>
  </si>
  <si>
    <t>Michigan</t>
  </si>
  <si>
    <t>Florida</t>
  </si>
  <si>
    <t>Washington, DC</t>
  </si>
  <si>
    <t>Wisconsin</t>
  </si>
  <si>
    <t>Alaska</t>
  </si>
  <si>
    <t>Average</t>
  </si>
  <si>
    <t>High Schools/week</t>
  </si>
  <si>
    <t>Total</t>
  </si>
  <si>
    <t>Mileage (non-AK)</t>
  </si>
  <si>
    <t>Mileage costs (AK)</t>
  </si>
  <si>
    <t>No. Instructors needed per State</t>
  </si>
  <si>
    <t>Impact Results</t>
  </si>
  <si>
    <t>Avg Students Engaged</t>
  </si>
  <si>
    <t>Avg  Student Nalaxone request</t>
  </si>
  <si>
    <t>Staff Requirements (hrs)</t>
  </si>
  <si>
    <t>Set up school visits</t>
  </si>
  <si>
    <t>Government Relations</t>
  </si>
  <si>
    <t>State/Local School Boards</t>
  </si>
  <si>
    <t>Private School Consortia</t>
  </si>
  <si>
    <t xml:space="preserve">State Governments </t>
  </si>
  <si>
    <t>FDA/HHS</t>
  </si>
  <si>
    <t>Congress</t>
  </si>
  <si>
    <t>White House</t>
  </si>
  <si>
    <t>FTE Equivalent</t>
  </si>
  <si>
    <t>Staff Costs</t>
  </si>
  <si>
    <t>Travel</t>
  </si>
  <si>
    <t xml:space="preserve">Air trips </t>
  </si>
  <si>
    <t># Trips CONUS</t>
  </si>
  <si>
    <t># trips AK</t>
  </si>
  <si>
    <t>Avg airfare CONUS</t>
  </si>
  <si>
    <t>Avg airfare AK</t>
  </si>
  <si>
    <t>Total Airfare</t>
  </si>
  <si>
    <t>Ground transportation &amp; parking</t>
  </si>
  <si>
    <t>Hotels</t>
  </si>
  <si>
    <t>Avg hotel DC |  Nights</t>
  </si>
  <si>
    <t>Avg hotel AK | Nights</t>
  </si>
  <si>
    <t>Avg hotel Other | Nights</t>
  </si>
  <si>
    <t>Hotel costs</t>
  </si>
  <si>
    <t>Food</t>
  </si>
  <si>
    <t>Total Travel</t>
  </si>
  <si>
    <t>IT Costs</t>
  </si>
  <si>
    <t>Website and email</t>
  </si>
  <si>
    <t>Hosting</t>
  </si>
  <si>
    <t>Design &amp; development</t>
  </si>
  <si>
    <t>Table 1</t>
  </si>
</sst>
</file>

<file path=xl/styles.xml><?xml version="1.0" encoding="utf-8"?>
<styleSheet xmlns="http://schemas.openxmlformats.org/spreadsheetml/2006/main">
  <numFmts count="7">
    <numFmt numFmtId="0" formatCode="General"/>
    <numFmt numFmtId="59" formatCode="&quot;$&quot;#,##0.000"/>
    <numFmt numFmtId="60" formatCode="&quot;$&quot;#,##0.000&quot; &quot;;(&quot;$&quot;#,##0.000)"/>
    <numFmt numFmtId="61" formatCode="&quot;$&quot;#,##0.00"/>
    <numFmt numFmtId="62" formatCode="&quot; &quot;* #,##0&quot; &quot;;&quot; &quot;* (#,##0);&quot; &quot;* &quot;-&quot;??&quot; &quot;"/>
    <numFmt numFmtId="63" formatCode="&quot; &quot;* #,##0.00&quot; &quot;;&quot; &quot;* (#,##0.00);&quot; &quot;* &quot;-&quot;??&quot; &quot;"/>
    <numFmt numFmtId="64" formatCode="&quot; &quot;&quot;$&quot;* #,##0.00&quot; &quot;;&quot; &quot;&quot;$&quot;* (#,##0.00);&quot; &quot;&quot;$&quot;* &quot;-&quot;??&quot; &quot;"/>
  </numFmts>
  <fonts count="7">
    <font>
      <sz val="11"/>
      <color indexed="8"/>
      <name val="Calibri"/>
    </font>
    <font>
      <sz val="12"/>
      <color indexed="8"/>
      <name val="Helvetica Neue"/>
    </font>
    <font>
      <sz val="14"/>
      <color indexed="8"/>
      <name val="Calibri"/>
    </font>
    <font>
      <b val="1"/>
      <u val="single"/>
      <sz val="11"/>
      <color indexed="8"/>
      <name val="Calibri"/>
    </font>
    <font>
      <u val="single"/>
      <sz val="11"/>
      <color indexed="14"/>
      <name val="Calibri"/>
    </font>
    <font>
      <b val="1"/>
      <sz val="11"/>
      <color indexed="8"/>
      <name val="Calibri"/>
    </font>
    <font>
      <u val="single"/>
      <sz val="11"/>
      <color indexed="8"/>
      <name val="Calibri"/>
    </font>
  </fonts>
  <fills count="7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8"/>
        <bgColor auto="1"/>
      </patternFill>
    </fill>
  </fills>
  <borders count="31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/>
      <bottom/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10"/>
      </left>
      <right/>
      <top style="thin">
        <color indexed="8"/>
      </top>
      <bottom style="thin">
        <color indexed="10"/>
      </bottom>
      <diagonal/>
    </border>
    <border>
      <left/>
      <right/>
      <top style="thin">
        <color indexed="8"/>
      </top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 style="thin">
        <color indexed="10"/>
      </left>
      <right style="thin">
        <color indexed="8"/>
      </right>
      <top/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/>
      <diagonal/>
    </border>
    <border>
      <left style="thin">
        <color indexed="8"/>
      </left>
      <right style="thin">
        <color indexed="10"/>
      </right>
      <top/>
      <bottom/>
      <diagonal/>
    </border>
    <border>
      <left style="thin">
        <color indexed="16"/>
      </left>
      <right style="thin">
        <color indexed="16"/>
      </right>
      <top style="thin">
        <color indexed="16"/>
      </top>
      <bottom style="thin">
        <color indexed="17"/>
      </bottom>
      <diagonal/>
    </border>
    <border>
      <left style="thin">
        <color indexed="16"/>
      </left>
      <right style="thin">
        <color indexed="17"/>
      </right>
      <top style="thin">
        <color indexed="17"/>
      </top>
      <bottom style="thin">
        <color indexed="16"/>
      </bottom>
      <diagonal/>
    </border>
    <border>
      <left style="thin">
        <color indexed="17"/>
      </left>
      <right style="thin">
        <color indexed="16"/>
      </right>
      <top style="thin">
        <color indexed="17"/>
      </top>
      <bottom style="thin">
        <color indexed="16"/>
      </bottom>
      <diagonal/>
    </border>
    <border>
      <left style="thin">
        <color indexed="16"/>
      </left>
      <right style="thin">
        <color indexed="16"/>
      </right>
      <top style="thin">
        <color indexed="17"/>
      </top>
      <bottom style="thin">
        <color indexed="16"/>
      </bottom>
      <diagonal/>
    </border>
    <border>
      <left style="thin">
        <color indexed="16"/>
      </left>
      <right style="thin">
        <color indexed="17"/>
      </right>
      <top style="thin">
        <color indexed="16"/>
      </top>
      <bottom style="thin">
        <color indexed="16"/>
      </bottom>
      <diagonal/>
    </border>
    <border>
      <left style="thin">
        <color indexed="17"/>
      </left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thin">
        <color indexed="16"/>
      </left>
      <right style="thin">
        <color indexed="16"/>
      </right>
      <top style="thin">
        <color indexed="16"/>
      </top>
      <bottom style="thin">
        <color indexed="16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01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fillId="2" borderId="1" applyNumberFormat="0" applyFont="1" applyFill="1" applyBorder="1" applyAlignment="1" applyProtection="0">
      <alignment vertical="bottom"/>
    </xf>
    <xf numFmtId="49" fontId="0" fillId="2" borderId="1" applyNumberFormat="1" applyFont="1" applyFill="1" applyBorder="1" applyAlignment="1" applyProtection="0">
      <alignment vertical="bottom"/>
    </xf>
    <xf numFmtId="49" fontId="3" fillId="2" borderId="1" applyNumberFormat="1" applyFont="1" applyFill="1" applyBorder="1" applyAlignment="1" applyProtection="0">
      <alignment vertical="bottom"/>
    </xf>
    <xf numFmtId="0" fontId="0" fillId="2" borderId="2" applyNumberFormat="0" applyFont="1" applyFill="1" applyBorder="1" applyAlignment="1" applyProtection="0">
      <alignment vertical="bottom"/>
    </xf>
    <xf numFmtId="49" fontId="0" fillId="2" borderId="3" applyNumberFormat="1" applyFont="1" applyFill="1" applyBorder="1" applyAlignment="1" applyProtection="0">
      <alignment vertical="bottom"/>
    </xf>
    <xf numFmtId="59" fontId="0" fillId="3" borderId="4" applyNumberFormat="1" applyFont="1" applyFill="1" applyBorder="1" applyAlignment="1" applyProtection="0">
      <alignment vertical="bottom"/>
    </xf>
    <xf numFmtId="60" fontId="0" fillId="2" borderId="5" applyNumberFormat="1" applyFont="1" applyFill="1" applyBorder="1" applyAlignment="1" applyProtection="0">
      <alignment vertical="bottom"/>
    </xf>
    <xf numFmtId="0" fontId="0" fillId="4" borderId="4" applyNumberFormat="1" applyFont="1" applyFill="1" applyBorder="1" applyAlignment="1" applyProtection="0">
      <alignment vertical="bottom"/>
    </xf>
    <xf numFmtId="0" fontId="0" fillId="4" borderId="4" applyNumberFormat="0" applyFont="1" applyFill="1" applyBorder="1" applyAlignment="1" applyProtection="0">
      <alignment vertical="bottom"/>
    </xf>
    <xf numFmtId="0" fontId="0" fillId="2" borderId="6" applyNumberFormat="0" applyFont="1" applyFill="1" applyBorder="1" applyAlignment="1" applyProtection="0">
      <alignment vertical="bottom"/>
    </xf>
    <xf numFmtId="60" fontId="0" fillId="2" borderId="1" applyNumberFormat="1" applyFont="1" applyFill="1" applyBorder="1" applyAlignment="1" applyProtection="0">
      <alignment vertical="bottom"/>
    </xf>
    <xf numFmtId="49" fontId="0" fillId="2" borderId="3" applyNumberFormat="1" applyFont="1" applyFill="1" applyBorder="1" applyAlignment="1" applyProtection="0">
      <alignment horizontal="left" vertical="bottom"/>
    </xf>
    <xf numFmtId="0" fontId="0" fillId="3" borderId="4" applyNumberFormat="1" applyFont="1" applyFill="1" applyBorder="1" applyAlignment="1" applyProtection="0">
      <alignment vertical="bottom"/>
    </xf>
    <xf numFmtId="0" fontId="0" fillId="3" borderId="4" applyNumberFormat="0" applyFont="1" applyFill="1" applyBorder="1" applyAlignment="1" applyProtection="0">
      <alignment vertical="bottom"/>
    </xf>
    <xf numFmtId="49" fontId="0" fillId="2" borderId="7" applyNumberFormat="1" applyFont="1" applyFill="1" applyBorder="1" applyAlignment="1" applyProtection="0">
      <alignment horizontal="left" vertical="bottom"/>
    </xf>
    <xf numFmtId="0" fontId="0" fillId="3" borderId="8" applyNumberFormat="1" applyFont="1" applyFill="1" applyBorder="1" applyAlignment="1" applyProtection="0">
      <alignment vertical="bottom"/>
    </xf>
    <xf numFmtId="49" fontId="0" fillId="2" borderId="9" applyNumberFormat="1" applyFont="1" applyFill="1" applyBorder="1" applyAlignment="1" applyProtection="0">
      <alignment horizontal="right" vertical="bottom"/>
    </xf>
    <xf numFmtId="1" fontId="0" fillId="3" borderId="10" applyNumberFormat="1" applyFont="1" applyFill="1" applyBorder="1" applyAlignment="1" applyProtection="0">
      <alignment vertical="bottom"/>
    </xf>
    <xf numFmtId="1" fontId="0" fillId="3" borderId="4" applyNumberFormat="1" applyFont="1" applyFill="1" applyBorder="1" applyAlignment="1" applyProtection="0">
      <alignment vertical="bottom"/>
    </xf>
    <xf numFmtId="0" fontId="0" fillId="2" borderId="11" applyNumberFormat="0" applyFont="1" applyFill="1" applyBorder="1" applyAlignment="1" applyProtection="0">
      <alignment vertical="bottom"/>
    </xf>
    <xf numFmtId="49" fontId="0" fillId="2" borderId="1" applyNumberFormat="1" applyFont="1" applyFill="1" applyBorder="1" applyAlignment="1" applyProtection="0">
      <alignment horizontal="left" vertical="bottom"/>
    </xf>
    <xf numFmtId="0" fontId="0" fillId="2" borderId="3" applyNumberFormat="0" applyFont="1" applyFill="1" applyBorder="1" applyAlignment="1" applyProtection="0">
      <alignment vertical="bottom"/>
    </xf>
    <xf numFmtId="0" fontId="0" fillId="4" borderId="12" applyNumberFormat="1" applyFont="1" applyFill="1" applyBorder="1" applyAlignment="1" applyProtection="0">
      <alignment vertical="bottom"/>
    </xf>
    <xf numFmtId="0" fontId="0" fillId="3" borderId="13" applyNumberFormat="1" applyFont="1" applyFill="1" applyBorder="1" applyAlignment="1" applyProtection="0">
      <alignment vertical="bottom"/>
    </xf>
    <xf numFmtId="0" fontId="0" fillId="2" borderId="5" applyNumberFormat="0" applyFont="1" applyFill="1" applyBorder="1" applyAlignment="1" applyProtection="0">
      <alignment vertical="bottom"/>
    </xf>
    <xf numFmtId="49" fontId="0" fillId="2" borderId="14" applyNumberFormat="1" applyFont="1" applyFill="1" applyBorder="1" applyAlignment="1" applyProtection="0">
      <alignment horizontal="left" vertical="bottom"/>
    </xf>
    <xf numFmtId="0" fontId="0" fillId="2" borderId="14" applyNumberFormat="0" applyFont="1" applyFill="1" applyBorder="1" applyAlignment="1" applyProtection="0">
      <alignment vertical="bottom"/>
    </xf>
    <xf numFmtId="0" fontId="0" fillId="2" borderId="7" applyNumberFormat="0" applyFont="1" applyFill="1" applyBorder="1" applyAlignment="1" applyProtection="0">
      <alignment vertical="bottom"/>
    </xf>
    <xf numFmtId="0" fontId="0" fillId="4" borderId="8" applyNumberFormat="1" applyFont="1" applyFill="1" applyBorder="1" applyAlignment="1" applyProtection="0">
      <alignment vertical="bottom"/>
    </xf>
    <xf numFmtId="0" fontId="0" fillId="4" borderId="15" applyNumberFormat="1" applyFont="1" applyFill="1" applyBorder="1" applyAlignment="1" applyProtection="0">
      <alignment vertical="bottom"/>
    </xf>
    <xf numFmtId="0" fontId="0" fillId="3" borderId="16" applyNumberFormat="1" applyFont="1" applyFill="1" applyBorder="1" applyAlignment="1" applyProtection="0">
      <alignment vertical="bottom"/>
    </xf>
    <xf numFmtId="49" fontId="0" fillId="2" borderId="17" applyNumberFormat="1" applyFont="1" applyFill="1" applyBorder="1" applyAlignment="1" applyProtection="0">
      <alignment horizontal="right" vertical="bottom"/>
    </xf>
    <xf numFmtId="0" fontId="0" fillId="2" borderId="17" applyNumberFormat="0" applyFont="1" applyFill="1" applyBorder="1" applyAlignment="1" applyProtection="0">
      <alignment vertical="bottom"/>
    </xf>
    <xf numFmtId="0" fontId="0" fillId="2" borderId="9" applyNumberFormat="0" applyFont="1" applyFill="1" applyBorder="1" applyAlignment="1" applyProtection="0">
      <alignment vertical="bottom"/>
    </xf>
    <xf numFmtId="0" fontId="0" fillId="3" borderId="10" applyNumberFormat="1" applyFont="1" applyFill="1" applyBorder="1" applyAlignment="1" applyProtection="0">
      <alignment vertical="bottom"/>
    </xf>
    <xf numFmtId="0" fontId="0" fillId="3" borderId="18" applyNumberFormat="1" applyFont="1" applyFill="1" applyBorder="1" applyAlignment="1" applyProtection="0">
      <alignment vertical="bottom"/>
    </xf>
    <xf numFmtId="0" fontId="0" fillId="3" borderId="19" applyNumberFormat="1" applyFont="1" applyFill="1" applyBorder="1" applyAlignment="1" applyProtection="0">
      <alignment vertical="bottom"/>
    </xf>
    <xf numFmtId="0" fontId="0" fillId="2" borderId="1" applyNumberFormat="0" applyFont="1" applyFill="1" applyBorder="1" applyAlignment="1" applyProtection="0">
      <alignment horizontal="right" vertical="bottom"/>
    </xf>
    <xf numFmtId="61" fontId="0" fillId="3" borderId="4" applyNumberFormat="1" applyFont="1" applyFill="1" applyBorder="1" applyAlignment="1" applyProtection="0">
      <alignment vertical="bottom"/>
    </xf>
    <xf numFmtId="61" fontId="0" fillId="3" borderId="12" applyNumberFormat="1" applyFont="1" applyFill="1" applyBorder="1" applyAlignment="1" applyProtection="0">
      <alignment vertical="bottom"/>
    </xf>
    <xf numFmtId="61" fontId="0" fillId="3" borderId="13" applyNumberFormat="1" applyFont="1" applyFill="1" applyBorder="1" applyAlignment="1" applyProtection="0">
      <alignment vertical="bottom"/>
    </xf>
    <xf numFmtId="61" fontId="0" fillId="3" borderId="16" applyNumberFormat="1" applyFont="1" applyFill="1" applyBorder="1" applyAlignment="1" applyProtection="0">
      <alignment vertical="bottom"/>
    </xf>
    <xf numFmtId="61" fontId="0" fillId="2" borderId="11" applyNumberFormat="1" applyFont="1" applyFill="1" applyBorder="1" applyAlignment="1" applyProtection="0">
      <alignment vertical="bottom"/>
    </xf>
    <xf numFmtId="61" fontId="0" fillId="2" borderId="20" applyNumberFormat="1" applyFont="1" applyFill="1" applyBorder="1" applyAlignment="1" applyProtection="0">
      <alignment vertical="bottom"/>
    </xf>
    <xf numFmtId="49" fontId="5" fillId="3" borderId="4" applyNumberFormat="1" applyFont="1" applyFill="1" applyBorder="1" applyAlignment="1" applyProtection="0">
      <alignment horizontal="right" vertical="bottom"/>
    </xf>
    <xf numFmtId="61" fontId="5" fillId="3" borderId="10" applyNumberFormat="1" applyFont="1" applyFill="1" applyBorder="1" applyAlignment="1" applyProtection="0">
      <alignment vertical="bottom"/>
    </xf>
    <xf numFmtId="60" fontId="0" fillId="2" borderId="2" applyNumberFormat="1" applyFont="1" applyFill="1" applyBorder="1" applyAlignment="1" applyProtection="0">
      <alignment vertical="bottom"/>
    </xf>
    <xf numFmtId="0" fontId="0" fillId="3" borderId="12" applyNumberFormat="1" applyFont="1" applyFill="1" applyBorder="1" applyAlignment="1" applyProtection="0">
      <alignment vertical="bottom"/>
    </xf>
    <xf numFmtId="0" fontId="0" fillId="3" borderId="15" applyNumberFormat="1" applyFont="1" applyFill="1" applyBorder="1" applyAlignment="1" applyProtection="0">
      <alignment vertical="bottom"/>
    </xf>
    <xf numFmtId="2" fontId="0" fillId="3" borderId="10" applyNumberFormat="1" applyFont="1" applyFill="1" applyBorder="1" applyAlignment="1" applyProtection="0">
      <alignment vertical="bottom"/>
    </xf>
    <xf numFmtId="2" fontId="0" fillId="3" borderId="18" applyNumberFormat="1" applyFont="1" applyFill="1" applyBorder="1" applyAlignment="1" applyProtection="0">
      <alignment vertical="bottom"/>
    </xf>
    <xf numFmtId="0" fontId="0" fillId="2" borderId="1" applyNumberFormat="0" applyFont="1" applyFill="1" applyBorder="1" applyAlignment="1" applyProtection="0">
      <alignment horizontal="left" vertical="bottom"/>
    </xf>
    <xf numFmtId="0" fontId="0" fillId="2" borderId="11" applyNumberFormat="0" applyFont="1" applyFill="1" applyBorder="1" applyAlignment="1" applyProtection="0">
      <alignment horizontal="right" vertical="bottom"/>
    </xf>
    <xf numFmtId="49" fontId="3" fillId="2" borderId="1" applyNumberFormat="1" applyFont="1" applyFill="1" applyBorder="1" applyAlignment="1" applyProtection="0">
      <alignment horizontal="left" vertical="bottom"/>
    </xf>
    <xf numFmtId="61" fontId="0" fillId="2" borderId="2" applyNumberFormat="1" applyFont="1" applyFill="1" applyBorder="1" applyAlignment="1" applyProtection="0">
      <alignment vertical="bottom"/>
    </xf>
    <xf numFmtId="0" fontId="0" fillId="2" borderId="2" applyNumberFormat="0" applyFont="1" applyFill="1" applyBorder="1" applyAlignment="1" applyProtection="0">
      <alignment horizontal="right" vertical="bottom"/>
    </xf>
    <xf numFmtId="62" fontId="0" fillId="3" borderId="4" applyNumberFormat="1" applyFont="1" applyFill="1" applyBorder="1" applyAlignment="1" applyProtection="0">
      <alignment vertical="bottom"/>
    </xf>
    <xf numFmtId="62" fontId="0" fillId="3" borderId="12" applyNumberFormat="1" applyFont="1" applyFill="1" applyBorder="1" applyAlignment="1" applyProtection="0">
      <alignment vertical="bottom"/>
    </xf>
    <xf numFmtId="62" fontId="0" fillId="3" borderId="13" applyNumberFormat="1" applyFont="1" applyFill="1" applyBorder="1" applyAlignment="1" applyProtection="0">
      <alignment vertical="bottom"/>
    </xf>
    <xf numFmtId="49" fontId="6" fillId="2" borderId="1" applyNumberFormat="1" applyFont="1" applyFill="1" applyBorder="1" applyAlignment="1" applyProtection="0">
      <alignment horizontal="left" vertical="bottom"/>
    </xf>
    <xf numFmtId="62" fontId="0" fillId="4" borderId="4" applyNumberFormat="1" applyFont="1" applyFill="1" applyBorder="1" applyAlignment="1" applyProtection="0">
      <alignment vertical="bottom"/>
    </xf>
    <xf numFmtId="62" fontId="0" fillId="4" borderId="12" applyNumberFormat="1" applyFont="1" applyFill="1" applyBorder="1" applyAlignment="1" applyProtection="0">
      <alignment vertical="bottom"/>
    </xf>
    <xf numFmtId="62" fontId="0" fillId="4" borderId="8" applyNumberFormat="1" applyFont="1" applyFill="1" applyBorder="1" applyAlignment="1" applyProtection="0">
      <alignment vertical="bottom"/>
    </xf>
    <xf numFmtId="62" fontId="0" fillId="4" borderId="15" applyNumberFormat="1" applyFont="1" applyFill="1" applyBorder="1" applyAlignment="1" applyProtection="0">
      <alignment vertical="bottom"/>
    </xf>
    <xf numFmtId="62" fontId="0" fillId="3" borderId="16" applyNumberFormat="1" applyFont="1" applyFill="1" applyBorder="1" applyAlignment="1" applyProtection="0">
      <alignment vertical="bottom"/>
    </xf>
    <xf numFmtId="62" fontId="0" fillId="3" borderId="10" applyNumberFormat="1" applyFont="1" applyFill="1" applyBorder="1" applyAlignment="1" applyProtection="0">
      <alignment vertical="bottom"/>
    </xf>
    <xf numFmtId="62" fontId="0" fillId="3" borderId="18" applyNumberFormat="1" applyFont="1" applyFill="1" applyBorder="1" applyAlignment="1" applyProtection="0">
      <alignment vertical="bottom"/>
    </xf>
    <xf numFmtId="62" fontId="0" fillId="3" borderId="19" applyNumberFormat="1" applyFont="1" applyFill="1" applyBorder="1" applyAlignment="1" applyProtection="0">
      <alignment vertical="bottom"/>
    </xf>
    <xf numFmtId="49" fontId="0" fillId="2" borderId="1" applyNumberFormat="1" applyFont="1" applyFill="1" applyBorder="1" applyAlignment="1" applyProtection="0">
      <alignment horizontal="right" vertical="bottom"/>
    </xf>
    <xf numFmtId="63" fontId="0" fillId="3" borderId="4" applyNumberFormat="1" applyFont="1" applyFill="1" applyBorder="1" applyAlignment="1" applyProtection="0">
      <alignment vertical="bottom"/>
    </xf>
    <xf numFmtId="63" fontId="0" fillId="3" borderId="12" applyNumberFormat="1" applyFont="1" applyFill="1" applyBorder="1" applyAlignment="1" applyProtection="0">
      <alignment vertical="bottom"/>
    </xf>
    <xf numFmtId="63" fontId="0" fillId="3" borderId="13" applyNumberFormat="1" applyFont="1" applyFill="1" applyBorder="1" applyAlignment="1" applyProtection="0">
      <alignment vertical="bottom"/>
    </xf>
    <xf numFmtId="49" fontId="5" fillId="2" borderId="1" applyNumberFormat="1" applyFont="1" applyFill="1" applyBorder="1" applyAlignment="1" applyProtection="0">
      <alignment vertical="bottom"/>
    </xf>
    <xf numFmtId="61" fontId="0" fillId="2" borderId="1" applyNumberFormat="1" applyFont="1" applyFill="1" applyBorder="1" applyAlignment="1" applyProtection="0">
      <alignment vertical="bottom"/>
    </xf>
    <xf numFmtId="61" fontId="0" fillId="2" borderId="3" applyNumberFormat="1" applyFont="1" applyFill="1" applyBorder="1" applyAlignment="1" applyProtection="0">
      <alignment vertical="bottom"/>
    </xf>
    <xf numFmtId="49" fontId="0" fillId="2" borderId="21" applyNumberFormat="1" applyFont="1" applyFill="1" applyBorder="1" applyAlignment="1" applyProtection="0">
      <alignment horizontal="right" vertical="bottom"/>
    </xf>
    <xf numFmtId="61" fontId="0" fillId="3" borderId="19" applyNumberFormat="1" applyFont="1" applyFill="1" applyBorder="1" applyAlignment="1" applyProtection="0">
      <alignment vertical="bottom"/>
    </xf>
    <xf numFmtId="61" fontId="0" fillId="2" borderId="22" applyNumberFormat="1" applyFont="1" applyFill="1" applyBorder="1" applyAlignment="1" applyProtection="0">
      <alignment horizontal="right" vertical="bottom"/>
    </xf>
    <xf numFmtId="61" fontId="0" fillId="2" borderId="23" applyNumberFormat="1" applyFont="1" applyFill="1" applyBorder="1" applyAlignment="1" applyProtection="0">
      <alignment vertical="bottom"/>
    </xf>
    <xf numFmtId="64" fontId="0" fillId="4" borderId="4" applyNumberFormat="1" applyFont="1" applyFill="1" applyBorder="1" applyAlignment="1" applyProtection="0">
      <alignment vertical="bottom"/>
    </xf>
    <xf numFmtId="64" fontId="0" fillId="4" borderId="12" applyNumberFormat="1" applyFont="1" applyFill="1" applyBorder="1" applyAlignment="1" applyProtection="0">
      <alignment vertical="bottom"/>
    </xf>
    <xf numFmtId="61" fontId="0" fillId="2" borderId="6" applyNumberFormat="1" applyFont="1" applyFill="1" applyBorder="1" applyAlignment="1" applyProtection="0">
      <alignment vertical="bottom"/>
    </xf>
    <xf numFmtId="0" fontId="5" fillId="2" borderId="6" applyNumberFormat="0" applyFont="1" applyFill="1" applyBorder="1" applyAlignment="1" applyProtection="0">
      <alignment horizontal="right" vertical="bottom"/>
    </xf>
    <xf numFmtId="61" fontId="5" fillId="2" borderId="6" applyNumberFormat="1" applyFont="1" applyFill="1" applyBorder="1" applyAlignment="1" applyProtection="0">
      <alignment vertical="bottom"/>
    </xf>
    <xf numFmtId="0" fontId="0" fillId="4" borderId="12" applyNumberFormat="1" applyFont="1" applyFill="1" applyBorder="1" applyAlignment="1" applyProtection="0">
      <alignment horizontal="right" vertical="bottom"/>
    </xf>
    <xf numFmtId="64" fontId="0" fillId="3" borderId="13" applyNumberFormat="1" applyFont="1" applyFill="1" applyBorder="1" applyAlignment="1" applyProtection="0">
      <alignment vertical="bottom"/>
    </xf>
    <xf numFmtId="64" fontId="0" fillId="3" borderId="4" applyNumberFormat="1" applyFont="1" applyFill="1" applyBorder="1" applyAlignment="1" applyProtection="0">
      <alignment vertical="bottom"/>
    </xf>
    <xf numFmtId="64" fontId="0" fillId="3" borderId="12" applyNumberFormat="1" applyFont="1" applyFill="1" applyBorder="1" applyAlignment="1" applyProtection="0">
      <alignment vertical="bottom"/>
    </xf>
    <xf numFmtId="49" fontId="5" fillId="2" borderId="20" applyNumberFormat="1" applyFont="1" applyFill="1" applyBorder="1" applyAlignment="1" applyProtection="0">
      <alignment vertical="bottom"/>
    </xf>
    <xf numFmtId="61" fontId="5" fillId="3" borderId="4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2" applyNumberFormat="0" applyFont="1" applyFill="0" applyBorder="0" applyAlignment="1" applyProtection="0">
      <alignment horizontal="center" vertical="center"/>
    </xf>
    <xf numFmtId="0" fontId="0" fillId="5" borderId="24" applyNumberFormat="0" applyFont="1" applyFill="1" applyBorder="1" applyAlignment="1" applyProtection="0">
      <alignment vertical="bottom"/>
    </xf>
    <xf numFmtId="0" fontId="0" fillId="6" borderId="25" applyNumberFormat="0" applyFont="1" applyFill="1" applyBorder="1" applyAlignment="1" applyProtection="0">
      <alignment vertical="bottom"/>
    </xf>
    <xf numFmtId="0" fontId="0" borderId="26" applyNumberFormat="0" applyFont="1" applyFill="0" applyBorder="1" applyAlignment="1" applyProtection="0">
      <alignment vertical="bottom"/>
    </xf>
    <xf numFmtId="0" fontId="0" borderId="27" applyNumberFormat="0" applyFont="1" applyFill="0" applyBorder="1" applyAlignment="1" applyProtection="0">
      <alignment vertical="bottom"/>
    </xf>
    <xf numFmtId="0" fontId="0" fillId="6" borderId="28" applyNumberFormat="0" applyFont="1" applyFill="1" applyBorder="1" applyAlignment="1" applyProtection="0">
      <alignment vertical="bottom"/>
    </xf>
    <xf numFmtId="0" fontId="0" borderId="29" applyNumberFormat="0" applyFont="1" applyFill="0" applyBorder="1" applyAlignment="1" applyProtection="0">
      <alignment vertical="bottom"/>
    </xf>
    <xf numFmtId="0" fontId="0" borderId="30" applyNumberFormat="0" applyFont="1" applyFill="0" applyBorder="1" applyAlignment="1" applyProtection="0">
      <alignment vertical="bottom"/>
    </xf>
  </cellXfs>
  <cellStyles count="1">
    <cellStyle name="Normal" xfId="0" builtinId="0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4b083"/>
      <rgbColor rgb="ffff0000"/>
      <rgbColor rgb="ffa9cd90"/>
      <rgbColor rgb="ff0563c1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/Relationships>
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9</xdr:col>
      <xdr:colOff>0</xdr:colOff>
      <xdr:row>1</xdr:row>
      <xdr:rowOff>25357</xdr:rowOff>
    </xdr:from>
    <xdr:to>
      <xdr:col>11</xdr:col>
      <xdr:colOff>558524</xdr:colOff>
      <xdr:row>5</xdr:row>
      <xdr:rowOff>58366</xdr:rowOff>
    </xdr:to>
    <xdr:pic>
      <xdr:nvPicPr>
        <xdr:cNvPr id="2" name="Image" descr="Image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9944100" y="197442"/>
          <a:ext cx="2615925" cy="72134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6</xdr:col>
      <xdr:colOff>0</xdr:colOff>
      <xdr:row>1</xdr:row>
      <xdr:rowOff>0</xdr:rowOff>
    </xdr:from>
    <xdr:to>
      <xdr:col>8</xdr:col>
      <xdr:colOff>0</xdr:colOff>
      <xdr:row>5</xdr:row>
      <xdr:rowOff>83723</xdr:rowOff>
    </xdr:to>
    <xdr:pic>
      <xdr:nvPicPr>
        <xdr:cNvPr id="3" name="Image" descr="Image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6858000" y="172085"/>
          <a:ext cx="2057400" cy="772064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2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0</xdr:col>
      <xdr:colOff>0</xdr:colOff>
      <xdr:row>0</xdr:row>
      <xdr:rowOff>0</xdr:rowOff>
    </xdr:from>
    <xdr:to>
      <xdr:col>6</xdr:col>
      <xdr:colOff>600748</xdr:colOff>
      <xdr:row>55</xdr:row>
      <xdr:rowOff>7604</xdr:rowOff>
    </xdr:to>
    <xdr:pic>
      <xdr:nvPicPr>
        <xdr:cNvPr id="5" name="Image" descr="Image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-48080" y="-734472"/>
          <a:ext cx="8068350" cy="1044446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publicschoolreview.com/average-school-size-stats/national-data" TargetMode="External"/><Relationship Id="rId2" Type="http://schemas.openxmlformats.org/officeDocument/2006/relationships/drawing" Target="../drawings/drawing1.xml"/></Relationships>
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P73"/>
  <sheetViews>
    <sheetView workbookViewId="0" showGridLines="0" defaultGridColor="1"/>
  </sheetViews>
  <sheetFormatPr defaultColWidth="10.8333" defaultRowHeight="15" customHeight="1" outlineLevelRow="0" outlineLevelCol="0"/>
  <cols>
    <col min="1" max="1" width="30.5" style="1" customWidth="1"/>
    <col min="2" max="4" width="10.8516" style="1" customWidth="1"/>
    <col min="5" max="14" width="13.5" style="1" customWidth="1"/>
    <col min="15" max="15" width="11.5" style="1" customWidth="1"/>
    <col min="16" max="16" width="10.8516" style="1" customWidth="1"/>
    <col min="17" max="16384" width="10.8516" style="1" customWidth="1"/>
  </cols>
  <sheetData>
    <row r="1" ht="13.55" customHeight="1">
      <c r="A1" s="2"/>
      <c r="B1" s="2"/>
      <c r="C1" s="2"/>
      <c r="D1" t="s" s="3">
        <v>0</v>
      </c>
      <c r="E1" t="s" s="3">
        <v>1</v>
      </c>
      <c r="F1" t="s" s="3">
        <v>2</v>
      </c>
      <c r="G1" t="s" s="3">
        <v>3</v>
      </c>
      <c r="H1" t="s" s="3">
        <v>4</v>
      </c>
      <c r="I1" t="s" s="3">
        <v>5</v>
      </c>
      <c r="J1" t="s" s="3">
        <v>6</v>
      </c>
      <c r="K1" t="s" s="3">
        <v>7</v>
      </c>
      <c r="L1" t="s" s="3">
        <v>8</v>
      </c>
      <c r="M1" t="s" s="3">
        <v>9</v>
      </c>
      <c r="N1" t="s" s="3">
        <v>10</v>
      </c>
      <c r="O1" t="s" s="3">
        <v>11</v>
      </c>
      <c r="P1" s="2"/>
    </row>
    <row r="2" ht="13.5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13.55" customHeight="1">
      <c r="A3" t="s" s="4">
        <v>12</v>
      </c>
      <c r="B3" s="5"/>
      <c r="C3" s="5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ht="13.55" customHeight="1">
      <c r="A4" t="s" s="6">
        <v>13</v>
      </c>
      <c r="B4" s="7">
        <v>0.655</v>
      </c>
      <c r="C4" s="7"/>
      <c r="D4" s="8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ht="13.55" customHeight="1">
      <c r="A5" t="s" s="6">
        <v>14</v>
      </c>
      <c r="B5" s="9">
        <v>40</v>
      </c>
      <c r="C5" s="10"/>
      <c r="D5" s="8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3.55" customHeight="1">
      <c r="A6" t="s" s="6">
        <v>15</v>
      </c>
      <c r="B6" s="9">
        <v>100</v>
      </c>
      <c r="C6" s="10"/>
      <c r="D6" s="8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ht="13.55" customHeight="1">
      <c r="A7" t="s" s="6">
        <v>16</v>
      </c>
      <c r="B7" s="9">
        <v>4</v>
      </c>
      <c r="C7" s="10"/>
      <c r="D7" s="8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ht="13.55" customHeight="1">
      <c r="A8" t="s" s="3">
        <v>17</v>
      </c>
      <c r="B8" s="11"/>
      <c r="C8" s="11"/>
      <c r="D8" s="1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ht="13.55" customHeight="1">
      <c r="A9" t="s" s="13">
        <v>18</v>
      </c>
      <c r="B9" s="14">
        <v>410</v>
      </c>
      <c r="C9" s="15"/>
      <c r="D9" s="8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ht="13.55" customHeight="1">
      <c r="A10" t="s" s="13">
        <v>19</v>
      </c>
      <c r="B10" s="14">
        <v>699</v>
      </c>
      <c r="C10" s="15"/>
      <c r="D10" s="8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ht="13.55" customHeight="1">
      <c r="A11" t="s" s="13">
        <v>20</v>
      </c>
      <c r="B11" s="14">
        <v>377</v>
      </c>
      <c r="C11" s="15"/>
      <c r="D11" s="8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ht="13.55" customHeight="1">
      <c r="A12" t="s" s="13">
        <v>21</v>
      </c>
      <c r="B12" s="14">
        <v>376</v>
      </c>
      <c r="C12" s="15"/>
      <c r="D12" s="8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ht="13.55" customHeight="1">
      <c r="A13" t="s" s="16">
        <v>22</v>
      </c>
      <c r="B13" s="17">
        <v>261</v>
      </c>
      <c r="C13" s="15"/>
      <c r="D13" s="8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ht="13.55" customHeight="1">
      <c r="A14" t="s" s="18">
        <v>23</v>
      </c>
      <c r="B14" s="19">
        <f>AVERAGE(B9:B13)</f>
        <v>424.6</v>
      </c>
      <c r="C14" s="20"/>
      <c r="D14" s="8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ht="13.55" customHeight="1">
      <c r="A15" s="2"/>
      <c r="B15" s="21"/>
      <c r="C15" s="21"/>
      <c r="D15" s="1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ht="13.55" customHeight="1">
      <c r="A16" t="s" s="3">
        <v>24</v>
      </c>
      <c r="B16" s="2"/>
      <c r="C16" s="2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2"/>
    </row>
    <row r="17" ht="13.55" customHeight="1">
      <c r="A17" t="s" s="22">
        <v>18</v>
      </c>
      <c r="B17" s="2"/>
      <c r="C17" s="23"/>
      <c r="D17" s="9">
        <v>2</v>
      </c>
      <c r="E17" s="9">
        <v>4</v>
      </c>
      <c r="F17" s="9">
        <v>4</v>
      </c>
      <c r="G17" s="9">
        <v>8</v>
      </c>
      <c r="H17" s="9">
        <v>1</v>
      </c>
      <c r="I17" s="9">
        <v>0</v>
      </c>
      <c r="J17" s="9">
        <v>0</v>
      </c>
      <c r="K17" s="9">
        <v>16</v>
      </c>
      <c r="L17" s="9">
        <v>16</v>
      </c>
      <c r="M17" s="9">
        <v>16</v>
      </c>
      <c r="N17" s="24">
        <v>8</v>
      </c>
      <c r="O17" s="25">
        <f>SUM(D17:N17)</f>
        <v>75</v>
      </c>
      <c r="P17" s="26"/>
    </row>
    <row r="18" ht="13.55" customHeight="1">
      <c r="A18" t="s" s="22">
        <v>19</v>
      </c>
      <c r="B18" s="2"/>
      <c r="C18" s="23"/>
      <c r="D18" s="9">
        <v>2</v>
      </c>
      <c r="E18" s="9">
        <v>4</v>
      </c>
      <c r="F18" s="9">
        <v>4</v>
      </c>
      <c r="G18" s="9">
        <v>8</v>
      </c>
      <c r="H18" s="9">
        <v>1</v>
      </c>
      <c r="I18" s="9">
        <v>0</v>
      </c>
      <c r="J18" s="9">
        <v>0</v>
      </c>
      <c r="K18" s="9">
        <v>16</v>
      </c>
      <c r="L18" s="9">
        <v>16</v>
      </c>
      <c r="M18" s="9">
        <v>16</v>
      </c>
      <c r="N18" s="24">
        <v>8</v>
      </c>
      <c r="O18" s="25">
        <f>SUM(D18:N18)</f>
        <v>75</v>
      </c>
      <c r="P18" s="26"/>
    </row>
    <row r="19" ht="13.55" customHeight="1">
      <c r="A19" t="s" s="22">
        <v>20</v>
      </c>
      <c r="B19" s="2"/>
      <c r="C19" s="23"/>
      <c r="D19" s="9">
        <v>0</v>
      </c>
      <c r="E19" s="9">
        <v>2</v>
      </c>
      <c r="F19" s="9">
        <v>2</v>
      </c>
      <c r="G19" s="9">
        <v>4</v>
      </c>
      <c r="H19" s="9">
        <v>1</v>
      </c>
      <c r="I19" s="9">
        <v>0</v>
      </c>
      <c r="J19" s="9">
        <v>0</v>
      </c>
      <c r="K19" s="9">
        <v>8</v>
      </c>
      <c r="L19" s="9">
        <v>8</v>
      </c>
      <c r="M19" s="9">
        <v>8</v>
      </c>
      <c r="N19" s="24">
        <v>4</v>
      </c>
      <c r="O19" s="25">
        <f>SUM(D19:N19)</f>
        <v>37</v>
      </c>
      <c r="P19" s="26"/>
    </row>
    <row r="20" ht="13.55" customHeight="1">
      <c r="A20" t="s" s="22">
        <v>21</v>
      </c>
      <c r="B20" s="2"/>
      <c r="C20" s="23"/>
      <c r="D20" s="9">
        <v>1</v>
      </c>
      <c r="E20" s="9">
        <v>3</v>
      </c>
      <c r="F20" s="9">
        <v>3</v>
      </c>
      <c r="G20" s="9">
        <v>6</v>
      </c>
      <c r="H20" s="9">
        <v>1</v>
      </c>
      <c r="I20" s="9">
        <v>0</v>
      </c>
      <c r="J20" s="9">
        <v>0</v>
      </c>
      <c r="K20" s="9">
        <v>12</v>
      </c>
      <c r="L20" s="9">
        <v>12</v>
      </c>
      <c r="M20" s="9">
        <v>12</v>
      </c>
      <c r="N20" s="24">
        <v>6</v>
      </c>
      <c r="O20" s="25">
        <f>SUM(D20:N20)</f>
        <v>56</v>
      </c>
      <c r="P20" s="26"/>
    </row>
    <row r="21" ht="13.55" customHeight="1">
      <c r="A21" t="s" s="27">
        <v>22</v>
      </c>
      <c r="B21" s="28"/>
      <c r="C21" s="29"/>
      <c r="D21" s="30">
        <v>3</v>
      </c>
      <c r="E21" s="30">
        <v>3</v>
      </c>
      <c r="F21" s="30">
        <v>2</v>
      </c>
      <c r="G21" s="30">
        <v>3</v>
      </c>
      <c r="H21" s="30">
        <v>1</v>
      </c>
      <c r="I21" s="30">
        <v>0</v>
      </c>
      <c r="J21" s="30">
        <v>0</v>
      </c>
      <c r="K21" s="30">
        <v>6</v>
      </c>
      <c r="L21" s="30">
        <v>6</v>
      </c>
      <c r="M21" s="30">
        <v>6</v>
      </c>
      <c r="N21" s="31">
        <v>3</v>
      </c>
      <c r="O21" s="32">
        <f>SUM(D21:N21)</f>
        <v>33</v>
      </c>
      <c r="P21" s="26"/>
    </row>
    <row r="22" ht="13.55" customHeight="1">
      <c r="A22" t="s" s="33">
        <v>25</v>
      </c>
      <c r="B22" s="34"/>
      <c r="C22" s="35"/>
      <c r="D22" s="36">
        <f>SUM(D17:D21)</f>
        <v>8</v>
      </c>
      <c r="E22" s="36">
        <f>SUM(E17:E21)</f>
        <v>16</v>
      </c>
      <c r="F22" s="36">
        <f>SUM(F17:F21)</f>
        <v>15</v>
      </c>
      <c r="G22" s="36">
        <f>SUM(G17:G21)</f>
        <v>29</v>
      </c>
      <c r="H22" s="36">
        <f>SUM(H17:H21)</f>
        <v>5</v>
      </c>
      <c r="I22" s="36">
        <f>SUM(I17:I21)</f>
        <v>0</v>
      </c>
      <c r="J22" s="36">
        <f>SUM(J17:J21)</f>
        <v>0</v>
      </c>
      <c r="K22" s="36">
        <f>SUM(K17:K21)</f>
        <v>58</v>
      </c>
      <c r="L22" s="36">
        <f>SUM(L17:L21)</f>
        <v>58</v>
      </c>
      <c r="M22" s="36">
        <f>SUM(M17:M21)</f>
        <v>58</v>
      </c>
      <c r="N22" s="37">
        <f>SUM(N17:N21)</f>
        <v>29</v>
      </c>
      <c r="O22" s="38">
        <f>SUM(D22:N22)</f>
        <v>276</v>
      </c>
      <c r="P22" s="26"/>
    </row>
    <row r="23" ht="13.55" customHeight="1">
      <c r="A23" s="39"/>
      <c r="B23" s="2"/>
      <c r="C23" s="2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2"/>
    </row>
    <row r="24" ht="13.55" customHeight="1">
      <c r="A24" t="s" s="22">
        <v>26</v>
      </c>
      <c r="B24" s="2"/>
      <c r="C24" s="23"/>
      <c r="D24" s="40">
        <f>($B$5*(SUM(D17:D20))*2)</f>
        <v>400</v>
      </c>
      <c r="E24" s="40">
        <f>($B$5*(SUM(E17:E20))*2)</f>
        <v>1040</v>
      </c>
      <c r="F24" s="40">
        <f>($B$5*(SUM(F17:F20))*2)</f>
        <v>1040</v>
      </c>
      <c r="G24" s="40">
        <f>($B$5*(SUM(G17:G20))*2)</f>
        <v>2080</v>
      </c>
      <c r="H24" s="40">
        <f>($B$5*(SUM(H17:H20))*2)</f>
        <v>320</v>
      </c>
      <c r="I24" s="40">
        <f>($B$5*(SUM(I17:I20))*2)</f>
        <v>0</v>
      </c>
      <c r="J24" s="40">
        <f>($B$5*(SUM(J17:J20))*2)</f>
        <v>0</v>
      </c>
      <c r="K24" s="40">
        <f>($B$5*(SUM(K17:K20))*2)</f>
        <v>4160</v>
      </c>
      <c r="L24" s="40">
        <f>($B$5*(SUM(L17:L20))*2)</f>
        <v>4160</v>
      </c>
      <c r="M24" s="40">
        <f>($B$5*(SUM(M17:M20))*2)</f>
        <v>4160</v>
      </c>
      <c r="N24" s="41">
        <f>($B$5*(SUM(N17:N20))*2)</f>
        <v>2080</v>
      </c>
      <c r="O24" s="42">
        <f>SUM(D24:N24)</f>
        <v>19440</v>
      </c>
      <c r="P24" s="26"/>
    </row>
    <row r="25" ht="13.55" customHeight="1">
      <c r="A25" t="s" s="22">
        <v>27</v>
      </c>
      <c r="B25" s="2"/>
      <c r="C25" s="23"/>
      <c r="D25" s="40">
        <f>(D21*$B$6*2)</f>
        <v>600</v>
      </c>
      <c r="E25" s="40">
        <f>(E21*$B$6*2)</f>
        <v>600</v>
      </c>
      <c r="F25" s="40">
        <f>(F21*$B$6*2)</f>
        <v>400</v>
      </c>
      <c r="G25" s="40">
        <f>(G21*$B$6*2)</f>
        <v>600</v>
      </c>
      <c r="H25" s="40">
        <f>(H21*$B$6*2)</f>
        <v>200</v>
      </c>
      <c r="I25" s="40">
        <f>(I21*$B$6*2)</f>
        <v>0</v>
      </c>
      <c r="J25" s="40">
        <f>(J21*$B$6*2)</f>
        <v>0</v>
      </c>
      <c r="K25" s="40">
        <f>(K21*$B$6*2)</f>
        <v>1200</v>
      </c>
      <c r="L25" s="40">
        <f>(L21*$B$6*2)</f>
        <v>1200</v>
      </c>
      <c r="M25" s="40">
        <f>(M21*$B$6*2)</f>
        <v>1200</v>
      </c>
      <c r="N25" s="41">
        <f>(N21*$B$6*2)</f>
        <v>600</v>
      </c>
      <c r="O25" s="43">
        <f>SUM(D25:N25)</f>
        <v>6600</v>
      </c>
      <c r="P25" s="26"/>
    </row>
    <row r="26" ht="13.55" customHeight="1">
      <c r="A26" s="2"/>
      <c r="B26" s="2"/>
      <c r="C26" s="2"/>
      <c r="D26" s="44"/>
      <c r="E26" s="44"/>
      <c r="F26" s="44"/>
      <c r="G26" s="44"/>
      <c r="H26" s="44"/>
      <c r="I26" s="44"/>
      <c r="J26" s="44"/>
      <c r="K26" s="44"/>
      <c r="L26" s="44"/>
      <c r="M26" s="45"/>
      <c r="N26" t="s" s="46">
        <v>25</v>
      </c>
      <c r="O26" s="47">
        <f>SUM(O24:O25)</f>
        <v>26040</v>
      </c>
      <c r="P26" s="26"/>
    </row>
    <row r="27" ht="13.55" customHeight="1">
      <c r="A27" t="s" s="22">
        <v>28</v>
      </c>
      <c r="B27" s="2"/>
      <c r="C27" s="2"/>
      <c r="D27" s="48"/>
      <c r="E27" s="5"/>
      <c r="F27" s="5"/>
      <c r="G27" s="5"/>
      <c r="H27" s="5"/>
      <c r="I27" s="5"/>
      <c r="J27" s="5"/>
      <c r="K27" s="5"/>
      <c r="L27" s="5"/>
      <c r="M27" s="5"/>
      <c r="N27" s="11"/>
      <c r="O27" s="11"/>
      <c r="P27" s="2"/>
    </row>
    <row r="28" ht="13.55" customHeight="1">
      <c r="A28" t="s" s="22">
        <v>18</v>
      </c>
      <c r="B28" s="2"/>
      <c r="C28" s="23"/>
      <c r="D28" s="14">
        <f>D17/$B$7</f>
        <v>0.5</v>
      </c>
      <c r="E28" s="14">
        <f>E17/$B$7</f>
        <v>1</v>
      </c>
      <c r="F28" s="14">
        <f>F17/$B$7</f>
        <v>1</v>
      </c>
      <c r="G28" s="14">
        <f>G17/$B$7</f>
        <v>2</v>
      </c>
      <c r="H28" s="14">
        <f>H17/$B$7</f>
        <v>0.25</v>
      </c>
      <c r="I28" s="14">
        <f>I17/$B$7</f>
        <v>0</v>
      </c>
      <c r="J28" s="14">
        <f>J17/$B$7</f>
        <v>0</v>
      </c>
      <c r="K28" s="14">
        <f>K17/$B$7</f>
        <v>4</v>
      </c>
      <c r="L28" s="14">
        <f>L17/$B$7</f>
        <v>4</v>
      </c>
      <c r="M28" s="14">
        <f>M17/$B$7</f>
        <v>4</v>
      </c>
      <c r="N28" s="49">
        <f>N17/$B$7</f>
        <v>2</v>
      </c>
      <c r="O28" s="25">
        <f>SUM(D28:N28)</f>
        <v>18.75</v>
      </c>
      <c r="P28" s="26"/>
    </row>
    <row r="29" ht="13.55" customHeight="1">
      <c r="A29" t="s" s="22">
        <v>19</v>
      </c>
      <c r="B29" s="2"/>
      <c r="C29" s="23"/>
      <c r="D29" s="14">
        <f>D18/$B$7</f>
        <v>0.5</v>
      </c>
      <c r="E29" s="14">
        <f>E18/$B$7</f>
        <v>1</v>
      </c>
      <c r="F29" s="14">
        <f>F18/$B$7</f>
        <v>1</v>
      </c>
      <c r="G29" s="14">
        <f>G18/$B$7</f>
        <v>2</v>
      </c>
      <c r="H29" s="14">
        <f>H18/$B$7</f>
        <v>0.25</v>
      </c>
      <c r="I29" s="14">
        <f>I18/$B$7</f>
        <v>0</v>
      </c>
      <c r="J29" s="14">
        <f>J18/$B$7</f>
        <v>0</v>
      </c>
      <c r="K29" s="14">
        <f>K18/$B$7</f>
        <v>4</v>
      </c>
      <c r="L29" s="14">
        <f>L18/$B$7</f>
        <v>4</v>
      </c>
      <c r="M29" s="14">
        <f>M18/$B$7</f>
        <v>4</v>
      </c>
      <c r="N29" s="49">
        <f>N18/$B$7</f>
        <v>2</v>
      </c>
      <c r="O29" s="25">
        <f>SUM(D29:N29)</f>
        <v>18.75</v>
      </c>
      <c r="P29" s="26"/>
    </row>
    <row r="30" ht="13.55" customHeight="1">
      <c r="A30" t="s" s="22">
        <v>20</v>
      </c>
      <c r="B30" s="2"/>
      <c r="C30" s="23"/>
      <c r="D30" s="14">
        <f>D19/$B$7</f>
        <v>0</v>
      </c>
      <c r="E30" s="14">
        <f>E19/$B$7</f>
        <v>0.5</v>
      </c>
      <c r="F30" s="14">
        <f>F19/$B$7</f>
        <v>0.5</v>
      </c>
      <c r="G30" s="14">
        <f>G19/$B$7</f>
        <v>1</v>
      </c>
      <c r="H30" s="14">
        <f>H19/$B$7</f>
        <v>0.25</v>
      </c>
      <c r="I30" s="14">
        <f>I19/$B$7</f>
        <v>0</v>
      </c>
      <c r="J30" s="14">
        <f>J19/$B$7</f>
        <v>0</v>
      </c>
      <c r="K30" s="14">
        <f>K19/$B$7</f>
        <v>2</v>
      </c>
      <c r="L30" s="14">
        <f>L19/$B$7</f>
        <v>2</v>
      </c>
      <c r="M30" s="14">
        <f>M19/$B$7</f>
        <v>2</v>
      </c>
      <c r="N30" s="49">
        <f>N19/$B$7</f>
        <v>1</v>
      </c>
      <c r="O30" s="25">
        <f>SUM(D30:N30)</f>
        <v>9.25</v>
      </c>
      <c r="P30" s="26"/>
    </row>
    <row r="31" ht="13.55" customHeight="1">
      <c r="A31" t="s" s="22">
        <v>21</v>
      </c>
      <c r="B31" s="2"/>
      <c r="C31" s="23"/>
      <c r="D31" s="14">
        <f>D20/$B$7</f>
        <v>0.25</v>
      </c>
      <c r="E31" s="14">
        <f>E20/$B$7</f>
        <v>0.75</v>
      </c>
      <c r="F31" s="14">
        <f>F20/$B$7</f>
        <v>0.75</v>
      </c>
      <c r="G31" s="14">
        <f>G20/$B$7</f>
        <v>1.5</v>
      </c>
      <c r="H31" s="14">
        <f>H20/$B$7</f>
        <v>0.25</v>
      </c>
      <c r="I31" s="14">
        <f>I20/$B$7</f>
        <v>0</v>
      </c>
      <c r="J31" s="14">
        <f>J20/$B$7</f>
        <v>0</v>
      </c>
      <c r="K31" s="14">
        <f>K20/$B$7</f>
        <v>3</v>
      </c>
      <c r="L31" s="14">
        <f>L20/$B$7</f>
        <v>3</v>
      </c>
      <c r="M31" s="14">
        <f>M20/$B$7</f>
        <v>3</v>
      </c>
      <c r="N31" s="49">
        <f>N20/$B$7</f>
        <v>1.5</v>
      </c>
      <c r="O31" s="25">
        <f>SUM(D31:N31)</f>
        <v>14</v>
      </c>
      <c r="P31" s="26"/>
    </row>
    <row r="32" ht="13.55" customHeight="1">
      <c r="A32" t="s" s="27">
        <v>22</v>
      </c>
      <c r="B32" s="28"/>
      <c r="C32" s="29"/>
      <c r="D32" s="17">
        <f>D21/$B$7</f>
        <v>0.75</v>
      </c>
      <c r="E32" s="17">
        <f>E21/$B$7</f>
        <v>0.75</v>
      </c>
      <c r="F32" s="17">
        <f>F21/$B$7</f>
        <v>0.5</v>
      </c>
      <c r="G32" s="17">
        <f>G21/$B$7</f>
        <v>0.75</v>
      </c>
      <c r="H32" s="17">
        <f>H21/$B$7</f>
        <v>0.25</v>
      </c>
      <c r="I32" s="17">
        <f>I21/$B$7</f>
        <v>0</v>
      </c>
      <c r="J32" s="17">
        <f>J21/$B$7</f>
        <v>0</v>
      </c>
      <c r="K32" s="17">
        <f>K21/$B$7</f>
        <v>1.5</v>
      </c>
      <c r="L32" s="17">
        <f>L21/$B$7</f>
        <v>1.5</v>
      </c>
      <c r="M32" s="17">
        <f>M21/$B$7</f>
        <v>1.5</v>
      </c>
      <c r="N32" s="50">
        <f>N21/$B$7</f>
        <v>0.75</v>
      </c>
      <c r="O32" s="32">
        <f>SUM(D32:N32)</f>
        <v>8.25</v>
      </c>
      <c r="P32" s="26"/>
    </row>
    <row r="33" ht="13.55" customHeight="1">
      <c r="A33" t="s" s="33">
        <v>25</v>
      </c>
      <c r="B33" s="34"/>
      <c r="C33" s="35"/>
      <c r="D33" s="51">
        <f>SUM(D28:D32)</f>
        <v>2</v>
      </c>
      <c r="E33" s="51">
        <f>SUM(E28:E32)</f>
        <v>4</v>
      </c>
      <c r="F33" s="51">
        <f>SUM(F28:F32)</f>
        <v>3.75</v>
      </c>
      <c r="G33" s="51">
        <f>SUM(G28:G32)</f>
        <v>7.25</v>
      </c>
      <c r="H33" s="51">
        <f>SUM(H28:H32)</f>
        <v>1.25</v>
      </c>
      <c r="I33" s="51">
        <f>SUM(I28:I32)</f>
        <v>0</v>
      </c>
      <c r="J33" s="51">
        <f>SUM(J28:J32)</f>
        <v>0</v>
      </c>
      <c r="K33" s="51">
        <f>SUM(K28:K32)</f>
        <v>14.5</v>
      </c>
      <c r="L33" s="51">
        <f>SUM(L28:L32)</f>
        <v>14.5</v>
      </c>
      <c r="M33" s="51">
        <f>SUM(M28:M32)</f>
        <v>14.5</v>
      </c>
      <c r="N33" s="52">
        <f>SUM(N28:N32)</f>
        <v>7.25</v>
      </c>
      <c r="O33" s="38">
        <f>SUM(D33:N33)</f>
        <v>69</v>
      </c>
      <c r="P33" s="26"/>
    </row>
    <row r="34" ht="13.55" customHeight="1">
      <c r="A34" s="53"/>
      <c r="B34" s="2"/>
      <c r="C34" s="2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54"/>
      <c r="O34" s="44"/>
      <c r="P34" s="2"/>
    </row>
    <row r="35" ht="13.55" customHeight="1">
      <c r="A35" t="s" s="55">
        <v>29</v>
      </c>
      <c r="B35" s="2"/>
      <c r="C35" s="2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7"/>
      <c r="O35" s="56"/>
      <c r="P35" s="2"/>
    </row>
    <row r="36" ht="13.55" customHeight="1">
      <c r="A36" t="s" s="22">
        <v>30</v>
      </c>
      <c r="B36" s="2"/>
      <c r="C36" s="23"/>
      <c r="D36" s="58">
        <f>(D17*$B$9)+(D18*$B$10)+(D19*$B$11)+(D20*$B$12)+(D21*$B$13)</f>
        <v>3377</v>
      </c>
      <c r="E36" s="58">
        <f>(E17*$B$9)+(E18*$B$10)+(E19*$B$11)+(E20*$B$12)+(E21*$B$13)</f>
        <v>7101</v>
      </c>
      <c r="F36" s="58">
        <f>(F17*$B$9)+(F18*$B$10)+(F19*$B$11)+(F20*$B$12)+(F21*$B$13)</f>
        <v>6840</v>
      </c>
      <c r="G36" s="58">
        <f>(G17*$B$9)+(G18*$B$10)+(G19*$B$11)+(G20*$B$12)+(G21*$B$13)</f>
        <v>13419</v>
      </c>
      <c r="H36" s="58">
        <f>(H17*$B$9)+(H18*$B$10)+(H19*$B$11)+(H20*$B$12)+(H21*$B$13)</f>
        <v>2123</v>
      </c>
      <c r="I36" s="58">
        <f>(I17*$B$9)+(I18*$B$10)+(I19*$B$11)+(I20*$B$12)+(I21*$B$13)</f>
        <v>0</v>
      </c>
      <c r="J36" s="58">
        <f>(J17*$B$9)+(J18*$B$10)+(J19*$B$11)+(J20*$B$12)+(J21*$B$13)</f>
        <v>0</v>
      </c>
      <c r="K36" s="58">
        <f>(K17*$B$9)+(K18*$B$10)+(K19*$B$11)+(K20*$B$12)+(K21*$B$13)</f>
        <v>26838</v>
      </c>
      <c r="L36" s="58">
        <f>(L17*$B$9)+(L18*$B$10)+(L19*$B$11)+(L20*$B$12)+(L21*$B$13)</f>
        <v>26838</v>
      </c>
      <c r="M36" s="58">
        <f>(M17*$B$9)+(M18*$B$10)+(M19*$B$11)+(M20*$B$12)+(M21*$B$13)</f>
        <v>26838</v>
      </c>
      <c r="N36" s="59">
        <f>(N17*$B$9)+(N18*$B$10)+(N19*$B$11)+(N20*$B$12)+(N21*$B$13)</f>
        <v>13419</v>
      </c>
      <c r="O36" s="60">
        <f>SUM(D36:N36)</f>
        <v>126793</v>
      </c>
      <c r="P36" s="26"/>
    </row>
    <row r="37" ht="13.55" customHeight="1">
      <c r="A37" t="s" s="22">
        <v>31</v>
      </c>
      <c r="B37" s="2"/>
      <c r="C37" s="23"/>
      <c r="D37" s="58">
        <f>D36*0.1</f>
        <v>337.7</v>
      </c>
      <c r="E37" s="58">
        <f>E36*0.1</f>
        <v>710.1</v>
      </c>
      <c r="F37" s="58">
        <f>F36*0.1</f>
        <v>684</v>
      </c>
      <c r="G37" s="58">
        <f>G36*0.1</f>
        <v>1341.9</v>
      </c>
      <c r="H37" s="58">
        <f>H36*0.1</f>
        <v>212.3</v>
      </c>
      <c r="I37" s="58">
        <v>100</v>
      </c>
      <c r="J37" s="58">
        <v>100</v>
      </c>
      <c r="K37" s="58">
        <f>K36*0.1</f>
        <v>2683.8</v>
      </c>
      <c r="L37" s="58">
        <f>L36*0.1</f>
        <v>2683.8</v>
      </c>
      <c r="M37" s="58">
        <f>M36*0.1</f>
        <v>2683.8</v>
      </c>
      <c r="N37" s="59">
        <f>N36*0.1</f>
        <v>1341.9</v>
      </c>
      <c r="O37" s="60">
        <f>SUM(D37:N37)</f>
        <v>12879.3</v>
      </c>
      <c r="P37" s="26"/>
    </row>
    <row r="38" ht="13.55" customHeight="1">
      <c r="A38" s="53"/>
      <c r="B38" s="2"/>
      <c r="C38" s="2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2"/>
    </row>
    <row r="39" ht="13.55" customHeight="1">
      <c r="A39" t="s" s="4">
        <v>32</v>
      </c>
      <c r="B39" s="2"/>
      <c r="C39" s="2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2"/>
    </row>
    <row r="40" ht="13.55" customHeight="1">
      <c r="A40" t="s" s="61">
        <v>33</v>
      </c>
      <c r="B40" s="2"/>
      <c r="C40" s="23"/>
      <c r="D40" s="14">
        <f>D22*2</f>
        <v>16</v>
      </c>
      <c r="E40" s="14">
        <f>E22*2</f>
        <v>32</v>
      </c>
      <c r="F40" s="14">
        <f>F22*2</f>
        <v>30</v>
      </c>
      <c r="G40" s="14">
        <f>G22*2</f>
        <v>58</v>
      </c>
      <c r="H40" s="14">
        <f>H22*2</f>
        <v>10</v>
      </c>
      <c r="I40" s="14">
        <f>I22*2</f>
        <v>0</v>
      </c>
      <c r="J40" s="14">
        <f>J22*2</f>
        <v>0</v>
      </c>
      <c r="K40" s="14">
        <f>K22*1</f>
        <v>58</v>
      </c>
      <c r="L40" s="14">
        <f>L22*1</f>
        <v>58</v>
      </c>
      <c r="M40" s="14">
        <f>M22*1</f>
        <v>58</v>
      </c>
      <c r="N40" s="49">
        <f>N22*1</f>
        <v>29</v>
      </c>
      <c r="O40" s="25">
        <f>SUM(D40:N40)</f>
        <v>349</v>
      </c>
      <c r="P40" s="26"/>
    </row>
    <row r="41" ht="13.55" customHeight="1">
      <c r="A41" s="53"/>
      <c r="B41" s="2"/>
      <c r="C41" s="2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"/>
    </row>
    <row r="42" ht="13.5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</row>
    <row r="43" ht="13.55" customHeight="1">
      <c r="A43" t="s" s="61">
        <v>34</v>
      </c>
      <c r="B43" s="2"/>
      <c r="C43" s="2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2"/>
    </row>
    <row r="44" ht="13.55" customHeight="1">
      <c r="A44" t="s" s="22">
        <v>35</v>
      </c>
      <c r="B44" s="2"/>
      <c r="C44" s="23"/>
      <c r="D44" s="62">
        <v>20</v>
      </c>
      <c r="E44" s="62">
        <v>40</v>
      </c>
      <c r="F44" s="62">
        <v>20</v>
      </c>
      <c r="G44" s="62">
        <v>10</v>
      </c>
      <c r="H44" s="62">
        <v>5</v>
      </c>
      <c r="I44" s="62">
        <v>5</v>
      </c>
      <c r="J44" s="62">
        <v>15</v>
      </c>
      <c r="K44" s="62">
        <v>20</v>
      </c>
      <c r="L44" s="62">
        <v>5</v>
      </c>
      <c r="M44" s="62">
        <v>5</v>
      </c>
      <c r="N44" s="63">
        <v>2</v>
      </c>
      <c r="O44" s="60">
        <f>SUM(D44:N44)</f>
        <v>147</v>
      </c>
      <c r="P44" s="26"/>
    </row>
    <row r="45" ht="13.55" customHeight="1">
      <c r="A45" t="s" s="22">
        <v>36</v>
      </c>
      <c r="B45" s="2"/>
      <c r="C45" s="23"/>
      <c r="D45" s="62">
        <v>30</v>
      </c>
      <c r="E45" s="62">
        <v>40</v>
      </c>
      <c r="F45" s="62">
        <v>20</v>
      </c>
      <c r="G45" s="62">
        <v>10</v>
      </c>
      <c r="H45" s="62">
        <v>5</v>
      </c>
      <c r="I45" s="62">
        <v>5</v>
      </c>
      <c r="J45" s="62">
        <v>15</v>
      </c>
      <c r="K45" s="62">
        <v>20</v>
      </c>
      <c r="L45" s="62">
        <v>5</v>
      </c>
      <c r="M45" s="62">
        <v>5</v>
      </c>
      <c r="N45" s="63">
        <v>2</v>
      </c>
      <c r="O45" s="60">
        <f>SUM(D45:N45)</f>
        <v>157</v>
      </c>
      <c r="P45" s="26"/>
    </row>
    <row r="46" ht="13.55" customHeight="1">
      <c r="A46" t="s" s="22">
        <v>37</v>
      </c>
      <c r="B46" s="2"/>
      <c r="C46" s="23"/>
      <c r="D46" s="62">
        <v>40</v>
      </c>
      <c r="E46" s="62">
        <v>30</v>
      </c>
      <c r="F46" s="62">
        <v>30</v>
      </c>
      <c r="G46" s="62">
        <v>10</v>
      </c>
      <c r="H46" s="62">
        <v>5</v>
      </c>
      <c r="I46" s="62">
        <v>5</v>
      </c>
      <c r="J46" s="62">
        <v>15</v>
      </c>
      <c r="K46" s="62">
        <v>5</v>
      </c>
      <c r="L46" s="62">
        <v>5</v>
      </c>
      <c r="M46" s="62">
        <v>5</v>
      </c>
      <c r="N46" s="63">
        <v>2</v>
      </c>
      <c r="O46" s="60">
        <f>SUM(D46:N46)</f>
        <v>152</v>
      </c>
      <c r="P46" s="26"/>
    </row>
    <row r="47" ht="13.55" customHeight="1">
      <c r="A47" t="s" s="22">
        <v>38</v>
      </c>
      <c r="B47" s="2"/>
      <c r="C47" s="23"/>
      <c r="D47" s="62">
        <v>5</v>
      </c>
      <c r="E47" s="62">
        <v>10</v>
      </c>
      <c r="F47" s="62">
        <v>10</v>
      </c>
      <c r="G47" s="62">
        <v>20</v>
      </c>
      <c r="H47" s="62">
        <v>20</v>
      </c>
      <c r="I47" s="62">
        <v>20</v>
      </c>
      <c r="J47" s="62">
        <v>20</v>
      </c>
      <c r="K47" s="62">
        <v>30</v>
      </c>
      <c r="L47" s="62">
        <v>30</v>
      </c>
      <c r="M47" s="62">
        <v>30</v>
      </c>
      <c r="N47" s="63">
        <v>20</v>
      </c>
      <c r="O47" s="60">
        <f>SUM(D47:N47)</f>
        <v>215</v>
      </c>
      <c r="P47" s="26"/>
    </row>
    <row r="48" ht="13.55" customHeight="1">
      <c r="A48" t="s" s="22">
        <v>39</v>
      </c>
      <c r="B48" s="2"/>
      <c r="C48" s="23"/>
      <c r="D48" s="62">
        <v>30</v>
      </c>
      <c r="E48" s="62">
        <v>40</v>
      </c>
      <c r="F48" s="62">
        <v>60</v>
      </c>
      <c r="G48" s="62">
        <v>60</v>
      </c>
      <c r="H48" s="62">
        <v>60</v>
      </c>
      <c r="I48" s="62">
        <v>60</v>
      </c>
      <c r="J48" s="62">
        <v>10</v>
      </c>
      <c r="K48" s="62">
        <v>60</v>
      </c>
      <c r="L48" s="62">
        <v>60</v>
      </c>
      <c r="M48" s="62">
        <v>20</v>
      </c>
      <c r="N48" s="63">
        <v>5</v>
      </c>
      <c r="O48" s="60">
        <f>SUM(D48:N48)</f>
        <v>465</v>
      </c>
      <c r="P48" s="26"/>
    </row>
    <row r="49" ht="13.55" customHeight="1">
      <c r="A49" t="s" s="27">
        <v>40</v>
      </c>
      <c r="B49" s="28"/>
      <c r="C49" s="29"/>
      <c r="D49" s="64">
        <v>10</v>
      </c>
      <c r="E49" s="64">
        <v>10</v>
      </c>
      <c r="F49" s="64">
        <v>20</v>
      </c>
      <c r="G49" s="64">
        <v>20</v>
      </c>
      <c r="H49" s="64">
        <v>20</v>
      </c>
      <c r="I49" s="64">
        <v>20</v>
      </c>
      <c r="J49" s="64">
        <v>10</v>
      </c>
      <c r="K49" s="64">
        <v>20</v>
      </c>
      <c r="L49" s="64">
        <v>20</v>
      </c>
      <c r="M49" s="64">
        <v>10</v>
      </c>
      <c r="N49" s="65">
        <v>2</v>
      </c>
      <c r="O49" s="66">
        <f>SUM(D49:N49)</f>
        <v>162</v>
      </c>
      <c r="P49" s="26"/>
    </row>
    <row r="50" ht="13.55" customHeight="1">
      <c r="A50" t="s" s="33">
        <v>25</v>
      </c>
      <c r="B50" s="34"/>
      <c r="C50" s="35"/>
      <c r="D50" s="67">
        <f>SUM(D44:D49)</f>
        <v>135</v>
      </c>
      <c r="E50" s="67">
        <f>SUM(E44:E49)</f>
        <v>170</v>
      </c>
      <c r="F50" s="67">
        <f>SUM(F44:F49)</f>
        <v>160</v>
      </c>
      <c r="G50" s="67">
        <f>SUM(G44:G49)</f>
        <v>130</v>
      </c>
      <c r="H50" s="67">
        <f>SUM(H44:H49)</f>
        <v>115</v>
      </c>
      <c r="I50" s="67">
        <f>SUM(I44:I49)</f>
        <v>115</v>
      </c>
      <c r="J50" s="67">
        <f>SUM(J44:J49)</f>
        <v>85</v>
      </c>
      <c r="K50" s="67">
        <f>SUM(K44:K49)</f>
        <v>155</v>
      </c>
      <c r="L50" s="67">
        <f>SUM(L44:L49)</f>
        <v>125</v>
      </c>
      <c r="M50" s="67">
        <f>SUM(M44:M49)</f>
        <v>75</v>
      </c>
      <c r="N50" s="68">
        <f>SUM(N44:N49)</f>
        <v>33</v>
      </c>
      <c r="O50" s="69">
        <f>SUM(O44:O49)</f>
        <v>1298</v>
      </c>
      <c r="P50" s="26"/>
    </row>
    <row r="51" ht="13.55" customHeight="1">
      <c r="A51" t="s" s="70">
        <v>41</v>
      </c>
      <c r="B51" s="2"/>
      <c r="C51" s="23"/>
      <c r="D51" s="71">
        <f>D50/(22*8)</f>
        <v>0.767045454545455</v>
      </c>
      <c r="E51" s="71">
        <f>E50/(22*8)</f>
        <v>0.9659090909090911</v>
      </c>
      <c r="F51" s="71">
        <f>F50/(22*8)</f>
        <v>0.9090909090909089</v>
      </c>
      <c r="G51" s="71">
        <f>G50/(22*8)</f>
        <v>0.738636363636364</v>
      </c>
      <c r="H51" s="71">
        <f>H50/(22*8)</f>
        <v>0.6534090909090911</v>
      </c>
      <c r="I51" s="71">
        <f>I50/(22*8)</f>
        <v>0.6534090909090911</v>
      </c>
      <c r="J51" s="71">
        <f>J50/(22*8)</f>
        <v>0.482954545454545</v>
      </c>
      <c r="K51" s="71">
        <f>K50/(22*8)</f>
        <v>0.880681818181818</v>
      </c>
      <c r="L51" s="71">
        <f>L50/(22*8)</f>
        <v>0.710227272727273</v>
      </c>
      <c r="M51" s="71">
        <f>M50/(22*8)</f>
        <v>0.426136363636364</v>
      </c>
      <c r="N51" s="72">
        <f>N50/(22*8)</f>
        <v>0.1875</v>
      </c>
      <c r="O51" s="73">
        <f>O50/(22*8*12)</f>
        <v>0.614583333333333</v>
      </c>
      <c r="P51" s="26"/>
    </row>
    <row r="52" ht="13.55" customHeight="1">
      <c r="A52" s="2"/>
      <c r="B52" s="2"/>
      <c r="C52" s="2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"/>
    </row>
    <row r="53" ht="13.55" customHeight="1">
      <c r="A53" t="s" s="4">
        <v>42</v>
      </c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</row>
    <row r="54" ht="13.55" customHeight="1">
      <c r="A54" t="s" s="74">
        <v>43</v>
      </c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</row>
    <row r="55" ht="13.55" customHeight="1">
      <c r="A55" t="s" s="61">
        <v>44</v>
      </c>
      <c r="B55" s="2"/>
      <c r="C55" s="2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2"/>
    </row>
    <row r="56" ht="13.55" customHeight="1">
      <c r="A56" t="s" s="22">
        <v>45</v>
      </c>
      <c r="B56" s="2"/>
      <c r="C56" s="23"/>
      <c r="D56" s="9">
        <v>1</v>
      </c>
      <c r="E56" s="9">
        <v>2</v>
      </c>
      <c r="F56" s="9">
        <v>2</v>
      </c>
      <c r="G56" s="9">
        <v>2</v>
      </c>
      <c r="H56" s="9">
        <v>2</v>
      </c>
      <c r="I56" s="9">
        <v>2</v>
      </c>
      <c r="J56" s="9">
        <v>2</v>
      </c>
      <c r="K56" s="9">
        <v>2</v>
      </c>
      <c r="L56" s="9">
        <v>2</v>
      </c>
      <c r="M56" s="9">
        <v>2</v>
      </c>
      <c r="N56" s="24">
        <v>2</v>
      </c>
      <c r="O56" s="25">
        <f>SUM(D56:N56)</f>
        <v>21</v>
      </c>
      <c r="P56" s="26"/>
    </row>
    <row r="57" ht="13.55" customHeight="1">
      <c r="A57" t="s" s="22">
        <v>46</v>
      </c>
      <c r="B57" s="2"/>
      <c r="C57" s="23"/>
      <c r="D57" s="9">
        <v>1</v>
      </c>
      <c r="E57" s="9">
        <v>0</v>
      </c>
      <c r="F57" s="9">
        <v>1</v>
      </c>
      <c r="G57" s="9">
        <v>0</v>
      </c>
      <c r="H57" s="9">
        <v>1</v>
      </c>
      <c r="I57" s="9">
        <v>0</v>
      </c>
      <c r="J57" s="9">
        <v>1</v>
      </c>
      <c r="K57" s="9">
        <v>0</v>
      </c>
      <c r="L57" s="9">
        <v>1</v>
      </c>
      <c r="M57" s="9">
        <v>1</v>
      </c>
      <c r="N57" s="24">
        <v>0</v>
      </c>
      <c r="O57" s="25">
        <f>SUM(D57:N57)</f>
        <v>6</v>
      </c>
      <c r="P57" s="26"/>
    </row>
    <row r="58" ht="13.55" customHeight="1">
      <c r="A58" t="s" s="22">
        <v>47</v>
      </c>
      <c r="B58" s="75">
        <v>350</v>
      </c>
      <c r="C58" s="76"/>
      <c r="D58" s="40">
        <f>$B$58*D56</f>
        <v>350</v>
      </c>
      <c r="E58" s="40">
        <f>$B$58*E56</f>
        <v>700</v>
      </c>
      <c r="F58" s="40">
        <f>$B$58*F56</f>
        <v>700</v>
      </c>
      <c r="G58" s="40">
        <f>$B$58*G56</f>
        <v>700</v>
      </c>
      <c r="H58" s="40">
        <f>$B$58*H56</f>
        <v>700</v>
      </c>
      <c r="I58" s="40">
        <f>$B$58*I56</f>
        <v>700</v>
      </c>
      <c r="J58" s="40">
        <f>$B$58*J56</f>
        <v>700</v>
      </c>
      <c r="K58" s="40">
        <f>$B$58*K56</f>
        <v>700</v>
      </c>
      <c r="L58" s="40">
        <f>$B$58*L56</f>
        <v>700</v>
      </c>
      <c r="M58" s="40">
        <f>$B$58*M56</f>
        <v>700</v>
      </c>
      <c r="N58" s="41">
        <f>$B$58*N56</f>
        <v>700</v>
      </c>
      <c r="O58" s="42">
        <f>SUM(D58:N58)</f>
        <v>7350</v>
      </c>
      <c r="P58" s="26"/>
    </row>
    <row r="59" ht="13.55" customHeight="1">
      <c r="A59" t="s" s="22">
        <v>48</v>
      </c>
      <c r="B59" s="75">
        <v>750</v>
      </c>
      <c r="C59" s="76"/>
      <c r="D59" s="40">
        <f>$B$59*D57</f>
        <v>750</v>
      </c>
      <c r="E59" s="40">
        <f>$B$59*E57</f>
        <v>0</v>
      </c>
      <c r="F59" s="40">
        <f>$B$59*F57</f>
        <v>750</v>
      </c>
      <c r="G59" s="40">
        <f>$B$59*G57</f>
        <v>0</v>
      </c>
      <c r="H59" s="40">
        <f>$B$59*H57</f>
        <v>750</v>
      </c>
      <c r="I59" s="40">
        <f>$B$59*I57</f>
        <v>0</v>
      </c>
      <c r="J59" s="40">
        <f>$B$59*J57</f>
        <v>750</v>
      </c>
      <c r="K59" s="40">
        <f>$B$59*K57</f>
        <v>0</v>
      </c>
      <c r="L59" s="40">
        <f>$B$59*L57</f>
        <v>750</v>
      </c>
      <c r="M59" s="40">
        <f>$B$59*M57</f>
        <v>750</v>
      </c>
      <c r="N59" s="41">
        <f>$B$59*N57</f>
        <v>0</v>
      </c>
      <c r="O59" s="43">
        <f>SUM(D59:N59)</f>
        <v>4500</v>
      </c>
      <c r="P59" s="26"/>
    </row>
    <row r="60" ht="13.55" customHeight="1">
      <c r="A60" s="53"/>
      <c r="B60" s="75"/>
      <c r="C60" s="75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t="s" s="77">
        <v>49</v>
      </c>
      <c r="O60" s="78">
        <f>O58+O59</f>
        <v>11850</v>
      </c>
      <c r="P60" s="26"/>
    </row>
    <row r="61" ht="13.55" customHeight="1">
      <c r="A61" s="53"/>
      <c r="B61" s="75"/>
      <c r="C61" s="75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79"/>
      <c r="O61" s="80"/>
      <c r="P61" s="2"/>
    </row>
    <row r="62" ht="13.55" customHeight="1">
      <c r="A62" t="s" s="22">
        <v>50</v>
      </c>
      <c r="B62" s="2"/>
      <c r="C62" s="23"/>
      <c r="D62" s="81">
        <v>500</v>
      </c>
      <c r="E62" s="81">
        <v>500</v>
      </c>
      <c r="F62" s="81">
        <v>500</v>
      </c>
      <c r="G62" s="81">
        <v>500</v>
      </c>
      <c r="H62" s="81">
        <v>500</v>
      </c>
      <c r="I62" s="81">
        <v>500</v>
      </c>
      <c r="J62" s="81">
        <v>500</v>
      </c>
      <c r="K62" s="81">
        <v>500</v>
      </c>
      <c r="L62" s="81">
        <v>500</v>
      </c>
      <c r="M62" s="81">
        <v>500</v>
      </c>
      <c r="N62" s="82">
        <v>500</v>
      </c>
      <c r="O62" s="42">
        <f>SUM(D62:N62)</f>
        <v>5500</v>
      </c>
      <c r="P62" s="26"/>
    </row>
    <row r="63" ht="13.55" customHeight="1">
      <c r="A63" t="s" s="22">
        <v>51</v>
      </c>
      <c r="B63" s="2"/>
      <c r="C63" s="2"/>
      <c r="D63" s="83"/>
      <c r="E63" s="83"/>
      <c r="F63" s="83"/>
      <c r="G63" s="83"/>
      <c r="H63" s="83"/>
      <c r="I63" s="83"/>
      <c r="J63" s="83"/>
      <c r="K63" s="83"/>
      <c r="L63" s="83"/>
      <c r="M63" s="83"/>
      <c r="N63" s="84"/>
      <c r="O63" s="85"/>
      <c r="P63" s="2"/>
    </row>
    <row r="64" ht="13.55" customHeight="1">
      <c r="A64" t="s" s="22">
        <v>52</v>
      </c>
      <c r="B64" s="75">
        <v>250</v>
      </c>
      <c r="C64" s="76"/>
      <c r="D64" s="9">
        <v>8</v>
      </c>
      <c r="E64" s="9">
        <v>4</v>
      </c>
      <c r="F64" s="9">
        <v>4</v>
      </c>
      <c r="G64" s="9">
        <v>8</v>
      </c>
      <c r="H64" s="9">
        <v>4</v>
      </c>
      <c r="I64" s="9">
        <v>4</v>
      </c>
      <c r="J64" s="9">
        <v>0</v>
      </c>
      <c r="K64" s="9">
        <v>4</v>
      </c>
      <c r="L64" s="9">
        <v>4</v>
      </c>
      <c r="M64" s="9">
        <v>4</v>
      </c>
      <c r="N64" s="86">
        <v>0</v>
      </c>
      <c r="O64" s="25">
        <f>SUM(D64:N64)</f>
        <v>44</v>
      </c>
      <c r="P64" s="26"/>
    </row>
    <row r="65" ht="13.55" customHeight="1">
      <c r="A65" t="s" s="22">
        <v>53</v>
      </c>
      <c r="B65" s="75">
        <v>150</v>
      </c>
      <c r="C65" s="76"/>
      <c r="D65" s="14">
        <f>D21/2</f>
        <v>1.5</v>
      </c>
      <c r="E65" s="14">
        <f>E21/2</f>
        <v>1.5</v>
      </c>
      <c r="F65" s="14">
        <f>F21/2</f>
        <v>1</v>
      </c>
      <c r="G65" s="14">
        <f>G21/2</f>
        <v>1.5</v>
      </c>
      <c r="H65" s="14">
        <f>H21/2</f>
        <v>0.5</v>
      </c>
      <c r="I65" s="14">
        <f>I21/2</f>
        <v>0</v>
      </c>
      <c r="J65" s="14">
        <f>J21/2</f>
        <v>0</v>
      </c>
      <c r="K65" s="14">
        <f>K21/2</f>
        <v>3</v>
      </c>
      <c r="L65" s="14">
        <f>L21/2</f>
        <v>3</v>
      </c>
      <c r="M65" s="14">
        <f>M21/2</f>
        <v>3</v>
      </c>
      <c r="N65" s="49">
        <f>N21/2</f>
        <v>1.5</v>
      </c>
      <c r="O65" s="25">
        <f>SUM(D65:N65)</f>
        <v>16.5</v>
      </c>
      <c r="P65" s="26"/>
    </row>
    <row r="66" ht="13.55" customHeight="1">
      <c r="A66" t="s" s="22">
        <v>54</v>
      </c>
      <c r="B66" s="75">
        <v>125</v>
      </c>
      <c r="C66" s="76"/>
      <c r="D66" s="14">
        <f>(D22-D21)/2</f>
        <v>2.5</v>
      </c>
      <c r="E66" s="14">
        <f>(E22-E21)/2</f>
        <v>6.5</v>
      </c>
      <c r="F66" s="14">
        <f>(F22-F21)/2</f>
        <v>6.5</v>
      </c>
      <c r="G66" s="14">
        <f>(G22-G21)/2</f>
        <v>13</v>
      </c>
      <c r="H66" s="14">
        <f>(H22-H21)/2</f>
        <v>2</v>
      </c>
      <c r="I66" s="14">
        <f>(I22-I21)/2</f>
        <v>0</v>
      </c>
      <c r="J66" s="14">
        <f>(J22-J21)/2</f>
        <v>0</v>
      </c>
      <c r="K66" s="14">
        <f>(K22-K21)/2</f>
        <v>26</v>
      </c>
      <c r="L66" s="14">
        <f>(L22-L21)/2</f>
        <v>26</v>
      </c>
      <c r="M66" s="14">
        <f>(M22-M21)/2</f>
        <v>26</v>
      </c>
      <c r="N66" s="49">
        <f>(N22-N21)/2</f>
        <v>13</v>
      </c>
      <c r="O66" s="25">
        <f>SUM(D66:N66)</f>
        <v>121.5</v>
      </c>
      <c r="P66" s="26"/>
    </row>
    <row r="67" ht="13.55" customHeight="1">
      <c r="A67" t="s" s="22">
        <v>55</v>
      </c>
      <c r="B67" s="75"/>
      <c r="C67" s="76"/>
      <c r="D67" s="40">
        <f>($B$64*D64)+($B$65*D65)+($B$66*D66)</f>
        <v>2537.5</v>
      </c>
      <c r="E67" s="40">
        <f>($B$64*E64)+($B$65*E65)+($B$66*E66)</f>
        <v>2037.5</v>
      </c>
      <c r="F67" s="40">
        <f>($B$64*F64)+($B$65*F65)+($B$66*F66)</f>
        <v>1962.5</v>
      </c>
      <c r="G67" s="40">
        <f>($B$64*G64)+($B$65*G65)+($B$66*G66)</f>
        <v>3850</v>
      </c>
      <c r="H67" s="40">
        <f>($B$64*H64)+($B$65*H65)+($B$66*H66)</f>
        <v>1325</v>
      </c>
      <c r="I67" s="40">
        <f>($B$64*I64)+($B$65*I65)+($B$66*I66)</f>
        <v>1000</v>
      </c>
      <c r="J67" s="40">
        <f>($B$64*J64)+($B$65*J65)+($B$66*J66)</f>
        <v>0</v>
      </c>
      <c r="K67" s="40">
        <f>($B$64*K64)+($B$65*K65)+($B$66*K66)</f>
        <v>4700</v>
      </c>
      <c r="L67" s="40">
        <f>($B$64*L64)+($B$65*L65)+($B$66*L66)</f>
        <v>4700</v>
      </c>
      <c r="M67" s="40">
        <f>($B$64*M64)+($B$65*M65)+($B$66*M66)</f>
        <v>4700</v>
      </c>
      <c r="N67" s="41">
        <f>($B$64*N64)+($B$65*N65)+($B$66*N66)</f>
        <v>1850</v>
      </c>
      <c r="O67" s="87">
        <f>SUM(D67:N67)</f>
        <v>28662.5</v>
      </c>
      <c r="P67" s="26"/>
    </row>
    <row r="68" ht="13.55" customHeight="1">
      <c r="A68" t="s" s="22">
        <v>56</v>
      </c>
      <c r="B68" s="2"/>
      <c r="C68" s="23"/>
      <c r="D68" s="88">
        <f>((D56+D57+D22)*1.5)*75</f>
        <v>1125</v>
      </c>
      <c r="E68" s="88">
        <f>((E56+E57+E22)*1.5)*75</f>
        <v>2025</v>
      </c>
      <c r="F68" s="88">
        <f>((F56+F57+F22)*1.5)*75</f>
        <v>2025</v>
      </c>
      <c r="G68" s="88">
        <f>((G56+G57+G22)*1.5)*75</f>
        <v>3487.5</v>
      </c>
      <c r="H68" s="88">
        <f>((H56+H57+H22)*1.5)*75</f>
        <v>900</v>
      </c>
      <c r="I68" s="88">
        <f>((I56+I57+I22)*1.5)*75</f>
        <v>225</v>
      </c>
      <c r="J68" s="88">
        <f>((J56+J57+J22)*1.5)*75</f>
        <v>337.5</v>
      </c>
      <c r="K68" s="88">
        <f>((K56+K57+K22)*1.5)*75</f>
        <v>6750</v>
      </c>
      <c r="L68" s="88">
        <f>((L56+L57+L22)*1.5)*75</f>
        <v>6862.5</v>
      </c>
      <c r="M68" s="88">
        <f>((M56+M57+M22)*1.5)*75</f>
        <v>6862.5</v>
      </c>
      <c r="N68" s="89">
        <f>((N56+N57+N22)*1.5)*75</f>
        <v>3487.5</v>
      </c>
      <c r="O68" s="42">
        <f>SUM(D68:N68)</f>
        <v>34087.5</v>
      </c>
      <c r="P68" s="26"/>
    </row>
    <row r="69" ht="13.55" customHeight="1">
      <c r="A69" s="2"/>
      <c r="B69" s="2"/>
      <c r="C69" s="2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t="s" s="90">
        <v>57</v>
      </c>
      <c r="O69" s="91">
        <f>O68+O67+O62+O60</f>
        <v>80100</v>
      </c>
      <c r="P69" s="26"/>
    </row>
    <row r="70" ht="13.55" customHeight="1">
      <c r="A70" t="s" s="22">
        <v>58</v>
      </c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1"/>
      <c r="P70" s="2"/>
    </row>
    <row r="71" ht="13.55" customHeight="1">
      <c r="A71" t="s" s="22">
        <v>59</v>
      </c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</row>
    <row r="72" ht="13.55" customHeight="1">
      <c r="A72" t="s" s="22">
        <v>60</v>
      </c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</row>
    <row r="73" ht="13.55" customHeight="1">
      <c r="A73" t="s" s="22">
        <v>61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</row>
  </sheetData>
  <conditionalFormatting sqref="D4:D15 D27">
    <cfRule type="cellIs" dxfId="0" priority="1" operator="lessThan" stopIfTrue="1">
      <formula>0</formula>
    </cfRule>
  </conditionalFormatting>
  <hyperlinks>
    <hyperlink ref="A8" r:id="rId1" location="" tooltip="" display="Avg High School Size"/>
  </hyperlink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2"/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2:E11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5.4" customHeight="1" outlineLevelRow="0" outlineLevelCol="0"/>
  <cols>
    <col min="1" max="5" width="16.3516" style="92" customWidth="1"/>
    <col min="6" max="16384" width="16.3516" style="92" customWidth="1"/>
  </cols>
  <sheetData>
    <row r="1" ht="14.8" customHeight="1">
      <c r="A1" t="s" s="93">
        <v>62</v>
      </c>
      <c r="B1" s="93"/>
      <c r="C1" s="93"/>
      <c r="D1" s="93"/>
      <c r="E1" s="93"/>
    </row>
    <row r="2" ht="13.1" customHeight="1">
      <c r="A2" s="94"/>
      <c r="B2" s="94"/>
      <c r="C2" s="94"/>
      <c r="D2" s="94"/>
      <c r="E2" s="94"/>
    </row>
    <row r="3" ht="13.1" customHeight="1">
      <c r="A3" s="95"/>
      <c r="B3" s="96"/>
      <c r="C3" s="97"/>
      <c r="D3" s="97"/>
      <c r="E3" s="97"/>
    </row>
    <row r="4" ht="12.9" customHeight="1">
      <c r="A4" s="98"/>
      <c r="B4" s="99"/>
      <c r="C4" s="100"/>
      <c r="D4" s="100"/>
      <c r="E4" s="100"/>
    </row>
    <row r="5" ht="12.9" customHeight="1">
      <c r="A5" s="98"/>
      <c r="B5" s="99"/>
      <c r="C5" s="100"/>
      <c r="D5" s="100"/>
      <c r="E5" s="100"/>
    </row>
    <row r="6" ht="12.9" customHeight="1">
      <c r="A6" s="98"/>
      <c r="B6" s="99"/>
      <c r="C6" s="100"/>
      <c r="D6" s="100"/>
      <c r="E6" s="100"/>
    </row>
    <row r="7" ht="12.9" customHeight="1">
      <c r="A7" s="98"/>
      <c r="B7" s="99"/>
      <c r="C7" s="100"/>
      <c r="D7" s="100"/>
      <c r="E7" s="100"/>
    </row>
    <row r="8" ht="12.9" customHeight="1">
      <c r="A8" s="98"/>
      <c r="B8" s="99"/>
      <c r="C8" s="100"/>
      <c r="D8" s="100"/>
      <c r="E8" s="100"/>
    </row>
    <row r="9" ht="12.9" customHeight="1">
      <c r="A9" s="98"/>
      <c r="B9" s="99"/>
      <c r="C9" s="100"/>
      <c r="D9" s="100"/>
      <c r="E9" s="100"/>
    </row>
    <row r="10" ht="12.9" customHeight="1">
      <c r="A10" s="98"/>
      <c r="B10" s="99"/>
      <c r="C10" s="100"/>
      <c r="D10" s="100"/>
      <c r="E10" s="100"/>
    </row>
    <row r="11" ht="12.9" customHeight="1">
      <c r="A11" s="98"/>
      <c r="B11" s="99"/>
      <c r="C11" s="100"/>
      <c r="D11" s="100"/>
      <c r="E11" s="100"/>
    </row>
  </sheetData>
  <mergeCells count="1">
    <mergeCell ref="A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